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 1" sheetId="1" r:id="rId1"/>
  </sheets>
  <externalReferences>
    <externalReference r:id="rId4"/>
  </externalReferences>
  <definedNames>
    <definedName name="DateAppr_RPT">#N/A</definedName>
    <definedName name="DateModif_RPT">#N/A</definedName>
    <definedName name="ei_1">#N/A</definedName>
    <definedName name="fior">#N/A</definedName>
    <definedName name="WhoCalc">#N/A</definedName>
    <definedName name="Анализ">'[1]патент'!#REF!</definedName>
    <definedName name="_xlnm.Print_Titles" localSheetId="0">'Приложение  1'!$12:$12</definedName>
    <definedName name="_xlnm.Print_Area" localSheetId="0">'Приложение  1'!$A$1:$C$147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<sst xmlns="http://schemas.openxmlformats.org/spreadsheetml/2006/main" count="276" uniqueCount="259">
  <si>
    <t>Иные межбюджетные трансферты</t>
  </si>
  <si>
    <t>090 202 39998 04 0000 150</t>
  </si>
  <si>
    <t>312 202 35120 04 0000 150</t>
  </si>
  <si>
    <t>162 202 35082 04 0000 150</t>
  </si>
  <si>
    <t>316 202 30029 04 0000 150</t>
  </si>
  <si>
    <t>Субвенции бюджетам бюджетной системы Российской Федерации</t>
  </si>
  <si>
    <t>315 202 27112 04 0000 150</t>
  </si>
  <si>
    <t>316 202 25466 04 0000 150</t>
  </si>
  <si>
    <t>316 202 25304 04 0000 150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</si>
  <si>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</si>
  <si>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</si>
  <si>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</si>
  <si>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</si>
  <si>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Штрафы, санкции, возмещение ущерба</t>
  </si>
  <si>
    <t>000 116 00000 00 0000 000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</si>
  <si>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</si>
  <si>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</si>
  <si>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000 113 00000 00 0000 000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</si>
  <si>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</si>
  <si>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</si>
  <si>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</si>
  <si>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</si>
  <si>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</si>
  <si>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182  108 03010 01 1060 110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</si>
  <si>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</si>
  <si>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182  108 03010 01 1050 110</t>
  </si>
  <si>
    <t>Государственная пошлина</t>
  </si>
  <si>
    <t>000 108 00000 00 0000 000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</si>
  <si>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</si>
  <si>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182 106 06042 04 1000 110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</si>
  <si>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</si>
  <si>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182 106 06032 04 1000 110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</si>
  <si>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</si>
  <si>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182 106 01020 04 1000 110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</si>
  <si>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</si>
  <si>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182 105 04010 02 1000 110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</si>
  <si>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</si>
  <si>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182 105 01021 01 1000 110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</si>
  <si>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</si>
  <si>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182 105 01011 01 1000 110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</si>
  <si>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</si>
  <si>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</si>
  <si>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</si>
  <si>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</si>
  <si>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</si>
  <si>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товары (работы, услуги), реализуемые на территории Российской Федерации</t>
  </si>
  <si>
    <t>182 101 02080 01 1000 110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</si>
  <si>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</si>
  <si>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</si>
  <si>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</si>
  <si>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</si>
  <si>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</si>
  <si>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</si>
  <si>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</si>
  <si>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</si>
  <si>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Налоги на прибыль, доходы</t>
  </si>
  <si>
    <t>НАЛОГОВЫЕ И НЕНАЛОГОВЫЕ ДОХОДЫ</t>
  </si>
  <si>
    <t>000 100 00000 00 0000 000</t>
  </si>
  <si>
    <t>рублей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</si>
  <si>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</si>
  <si>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</si>
  <si>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</si>
  <si>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</si>
  <si>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</si>
  <si>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</si>
  <si>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</si>
  <si>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</si>
  <si>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</si>
  <si>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</si>
  <si>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</si>
  <si>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</si>
  <si>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</si>
  <si>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</si>
  <si>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</si>
  <si>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</si>
  <si>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</si>
  <si>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</si>
  <si>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</si>
  <si>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</si>
  <si>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</si>
  <si>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</si>
  <si>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</si>
  <si>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</si>
  <si>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</si>
  <si>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</si>
  <si>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</si>
  <si>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</si>
  <si>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</si>
  <si>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</si>
  <si>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</si>
  <si>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</si>
  <si>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</si>
  <si>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</si>
  <si>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</si>
  <si>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</si>
  <si>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</si>
  <si>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</si>
  <si>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</si>
  <si>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Прочие межбюджетные трансферты, передаваемые бюджетам городских округов (сумма платежа)</t>
  </si>
  <si>
    <t>Прочие субвенции бюджетам городских округов (сумма платежа)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</si>
  <si>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</si>
  <si>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</si>
  <si>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</si>
  <si>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</si>
  <si>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</si>
  <si>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Прочие доходы от оказания платных услуг (работ) получателями средств бюджетов городских округов (сумма платежа)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</si>
  <si>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</si>
  <si>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Прочие субсидии бюджетам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</si>
  <si>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</si>
  <si>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</si>
  <si>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</si>
  <si>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</si>
  <si>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</si>
  <si>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</si>
  <si>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</si>
  <si>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</si>
  <si>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арендуемого имущества)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</si>
  <si>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</si>
  <si>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установку и эксплуатацию рекламной конструкции)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</si>
  <si>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</si>
  <si>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</si>
  <si>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</si>
  <si>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</si>
  <si>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</si>
  <si>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Единая субвенция бюджетам городских округов (сумма платежа)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</si>
  <si>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</si>
  <si>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</si>
  <si>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</si>
  <si>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</si>
  <si>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048 112 01010 01 6000 120</t>
  </si>
  <si>
    <t>048 112 01030 01 6000 120</t>
  </si>
  <si>
    <t>048 112 01041 01 6000 120</t>
  </si>
  <si>
    <t>048 112 01042 01 6000 120</t>
  </si>
  <si>
    <t>090 202 29999 04 0000 150</t>
  </si>
  <si>
    <t>104 108 07142 01 1000 110</t>
  </si>
  <si>
    <t>104 116 07090 04 0000 140</t>
  </si>
  <si>
    <t>162 111 05012 04 1010 120</t>
  </si>
  <si>
    <t>162 111 05024 04 2010 120</t>
  </si>
  <si>
    <t>162 111 05074 04 3010 120</t>
  </si>
  <si>
    <t>162 111 05074 04 3020 120</t>
  </si>
  <si>
    <t>162 111 09080 04 4200 120</t>
  </si>
  <si>
    <t>162 114 06012 04 0000 430</t>
  </si>
  <si>
    <t>162 114 13040 04 0002 410</t>
  </si>
  <si>
    <t>301 116 01053 01 0035 140</t>
  </si>
  <si>
    <t>301 116 01063 01 0101 140</t>
  </si>
  <si>
    <t>301 116 01063 01 9000 140</t>
  </si>
  <si>
    <t>301 116 01073 01 0017 140</t>
  </si>
  <si>
    <t>301 116 01073 01 0027 140</t>
  </si>
  <si>
    <t>301 116 01113 01 9000 140</t>
  </si>
  <si>
    <t>301 116 01193 01 9000 140</t>
  </si>
  <si>
    <t>301 116 01203 01 0021 140</t>
  </si>
  <si>
    <t>301 116 01203 01 9000 140</t>
  </si>
  <si>
    <t>312 113 01994 04 0000 130</t>
  </si>
  <si>
    <t>313 108 07173 01 1002 110</t>
  </si>
  <si>
    <t>313 111 01040 04 0000 120</t>
  </si>
  <si>
    <t>313 111 09044 04 4100 120</t>
  </si>
  <si>
    <t>313 111 09044 04 4500 120</t>
  </si>
  <si>
    <t>313 116 11064 01 0000 140</t>
  </si>
  <si>
    <t>313 202 30024 04 0000 150</t>
  </si>
  <si>
    <t>313 202 49999 04 0000 150</t>
  </si>
  <si>
    <t>315 202 30024 04 0000 150</t>
  </si>
  <si>
    <t>316 113 01994 04 0000 130</t>
  </si>
  <si>
    <t>316 202 29999 04 0000 150</t>
  </si>
  <si>
    <t>316 202 30024 04 0000 150</t>
  </si>
  <si>
    <t>316 202 35303 04 0000 150</t>
  </si>
  <si>
    <t>316 202 39999 04 0000 150</t>
  </si>
  <si>
    <t>316 202 49999 04 0000 150</t>
  </si>
  <si>
    <t>390 116 01193 01 0005 140</t>
  </si>
  <si>
    <t>435 116 01053 01 0035 140</t>
  </si>
  <si>
    <t>435 116 01053 01 0059 140</t>
  </si>
  <si>
    <t>435 116 01053 01 9000 140</t>
  </si>
  <si>
    <t>435 116 01063 01 0008 140</t>
  </si>
  <si>
    <t>435 116 01063 01 0009 140</t>
  </si>
  <si>
    <t>435 116 01063 01 0091 140</t>
  </si>
  <si>
    <t>435 116 01063 01 0101 140</t>
  </si>
  <si>
    <t>435 116 01073 01 0017 140</t>
  </si>
  <si>
    <t>435 116 01073 01 0019 140</t>
  </si>
  <si>
    <t>435 116 01073 01 0027 140</t>
  </si>
  <si>
    <t>435 116 01083 01 0281 140</t>
  </si>
  <si>
    <t>435 116 01113 01 9000 140</t>
  </si>
  <si>
    <t>435 116 01123 01 0003 140</t>
  </si>
  <si>
    <t>435 116 01133 01 9000 140</t>
  </si>
  <si>
    <t>435 116 01143 01 0016 140</t>
  </si>
  <si>
    <t>435 116 01143 01 9000 140</t>
  </si>
  <si>
    <t>435 116 01153 01 0005 140</t>
  </si>
  <si>
    <t>435 116 01153 01 0006 140</t>
  </si>
  <si>
    <t>435 116 01153 01 0012 140</t>
  </si>
  <si>
    <t>435 116 01153 01 9000 140</t>
  </si>
  <si>
    <t>435 116 01173 01 0007 140</t>
  </si>
  <si>
    <t>435 116 01173 01 0008 140</t>
  </si>
  <si>
    <t>435 116 01173 01 9000 140</t>
  </si>
  <si>
    <t>435 116 01193 01 0005 140</t>
  </si>
  <si>
    <t>435 116 01193 01 0012 140</t>
  </si>
  <si>
    <t>435 116 01193 01 0013 140</t>
  </si>
  <si>
    <t>435 116 01193 01 0401 140</t>
  </si>
  <si>
    <t>435 116 01193 01 9000 140</t>
  </si>
  <si>
    <t>435 116 01203 01 0007 140</t>
  </si>
  <si>
    <t>435 116 01203 01 0008 140</t>
  </si>
  <si>
    <t>435 116 01203 01 0012 140</t>
  </si>
  <si>
    <t>435 116 01203 01 0021 140</t>
  </si>
  <si>
    <t>435 116 01203 01 0025 140</t>
  </si>
  <si>
    <t>435 116 01203 01 9000 140</t>
  </si>
  <si>
    <t>315 111 09080 04 4600 120</t>
  </si>
  <si>
    <t>316 202 25519 04 0000 150</t>
  </si>
  <si>
    <t>301 116 01053 01 9000 140</t>
  </si>
  <si>
    <t>301 1 16 01063 01 0023 140</t>
  </si>
  <si>
    <t>435 116 01063 01 9000 140</t>
  </si>
  <si>
    <t>435 116 01083 01 0039 140</t>
  </si>
  <si>
    <t>435 116 01073 01 9000 140</t>
  </si>
  <si>
    <t>435 116 01133 01 0025 140</t>
  </si>
  <si>
    <t>435 116 01143 01 0002 140</t>
  </si>
  <si>
    <t>435 116 01143 01 0101 140</t>
  </si>
  <si>
    <t>435 116 01083 01 0037 140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</si>
  <si>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</si>
  <si>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</si>
  <si>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000 202 20000 00 0000 150</t>
  </si>
  <si>
    <t>090 202 15001 04 0000 150</t>
  </si>
  <si>
    <t>000 202 00000 00 0000 000</t>
  </si>
  <si>
    <t>000 200 00000 00 0000 000</t>
  </si>
  <si>
    <t>000 202 30000 00 0000 150</t>
  </si>
  <si>
    <t>000 202 40000 00 0000 150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</si>
  <si>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</si>
  <si>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предоставление права на размещение и эксплуатацию нестационарного торгового объекта)</t>
  </si>
  <si>
    <t>435 116 01193 01 0029 140</t>
  </si>
  <si>
    <t>435 116 01203 01 0006 140</t>
  </si>
  <si>
    <t>435 116 01203 01 0013 140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</si>
  <si>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</si>
  <si>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</si>
  <si>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</si>
  <si>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</si>
  <si>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</si>
  <si>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312 116 02010 02 5000 140</t>
  </si>
  <si>
    <t>Плата за сбросы загрязняющих веществ вводные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</si>
  <si>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075 116 01093 01 9000 140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</si>
  <si>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</si>
  <si>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390 116 01193 01 0007 140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</si>
  <si>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</si>
  <si>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390 116 01193 01 0401 140</t>
  </si>
  <si>
    <t>182 106 04012 02 1000 110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</si>
  <si>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</si>
  <si>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поддержку отрасли культуры (сумма платежа)</t>
  </si>
  <si>
    <t>Наименование доходов</t>
  </si>
  <si>
    <t>Код бюджетной классификации</t>
  </si>
  <si>
    <t>2023 год</t>
  </si>
  <si>
    <t>000 101 00000 00 0000 000</t>
  </si>
  <si>
    <t>000 103 00000 00 0000 000</t>
  </si>
  <si>
    <t>000 112 00000 00 0000 000</t>
  </si>
  <si>
    <t>000 114 00000 00 0000 000</t>
  </si>
  <si>
    <t>000 106 00000 00 0000 000</t>
  </si>
  <si>
    <t>000 105 00000 00 0000 000</t>
  </si>
  <si>
    <t>100 103 02231 01 0000 110</t>
  </si>
  <si>
    <t>100 103 02241 01 0000 110</t>
  </si>
  <si>
    <t>100 103 02251 01 0000 110</t>
  </si>
  <si>
    <t>100 103 02261 01 0000 110</t>
  </si>
  <si>
    <t>000 202 10000 00 0000 150</t>
  </si>
  <si>
    <t>ВСЕГО ДОХОДОВ</t>
  </si>
  <si>
    <t xml:space="preserve">Прогнозируемые доходы бюджета </t>
  </si>
  <si>
    <t>городского округа "Котлас" по видам и подвидам</t>
  </si>
  <si>
    <t>на 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</si>
</sst>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р_._-;\-* #,##0.0_р_._-;_-* &quot;-&quot;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53" applyFont="1" applyAlignment="1">
      <alignment vertical="center"/>
      <protection/>
    </xf>
    <xf numFmtId="0" fontId="6" fillId="0" borderId="0" xfId="53" applyFont="1">
      <alignment/>
      <protection/>
    </xf>
    <xf numFmtId="0" fontId="7" fillId="0" borderId="0" xfId="56" applyFont="1" applyAlignment="1">
      <alignment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2" fontId="7" fillId="33" borderId="11" xfId="53" applyNumberFormat="1" applyFont="1" applyFill="1" applyBorder="1" applyAlignment="1">
      <alignment horizontal="left" vertical="center" wrapText="1"/>
      <protection/>
    </xf>
    <xf numFmtId="2" fontId="7" fillId="33" borderId="11" xfId="53" applyNumberFormat="1" applyFont="1" applyFill="1" applyBorder="1" applyAlignment="1">
      <alignment horizontal="center" vertical="center" wrapText="1"/>
      <protection/>
    </xf>
    <xf numFmtId="4" fontId="7" fillId="33" borderId="11" xfId="53" applyNumberFormat="1" applyFont="1" applyFill="1" applyBorder="1" applyAlignment="1">
      <alignment horizontal="center" vertical="center" wrapText="1"/>
      <protection/>
    </xf>
    <xf numFmtId="164" fontId="7" fillId="0" borderId="0" xfId="53" applyNumberFormat="1" applyFont="1">
      <alignment/>
      <protection/>
    </xf>
    <xf numFmtId="0" fontId="7" fillId="0" borderId="0" xfId="53" applyFont="1">
      <alignment/>
      <protection/>
    </xf>
    <xf numFmtId="2" fontId="7" fillId="0" borderId="12" xfId="53" applyNumberFormat="1" applyFont="1" applyBorder="1" applyAlignment="1">
      <alignment horizontal="left" vertical="center" wrapText="1"/>
      <protection/>
    </xf>
    <xf numFmtId="2" fontId="7" fillId="0" borderId="12" xfId="53" applyNumberFormat="1" applyFont="1" applyBorder="1" applyAlignment="1">
      <alignment horizontal="center" vertical="center" wrapText="1"/>
      <protection/>
    </xf>
    <xf numFmtId="4" fontId="7" fillId="0" borderId="12" xfId="53" applyNumberFormat="1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vertical="center" wrapText="1"/>
      <protection/>
    </xf>
    <xf numFmtId="2" fontId="9" fillId="0" borderId="13" xfId="53" applyNumberFormat="1" applyFont="1" applyBorder="1" applyAlignment="1">
      <alignment horizontal="center" vertical="center" wrapText="1"/>
      <protection/>
    </xf>
    <xf numFmtId="4" fontId="9" fillId="0" borderId="13" xfId="53" applyNumberFormat="1" applyFont="1" applyBorder="1" applyAlignment="1">
      <alignment horizontal="center" vertical="center" wrapText="1"/>
      <protection/>
    </xf>
    <xf numFmtId="2" fontId="7" fillId="0" borderId="13" xfId="53" applyNumberFormat="1" applyFont="1" applyBorder="1" applyAlignment="1">
      <alignment horizontal="left" vertical="center" wrapText="1"/>
      <protection/>
    </xf>
    <xf numFmtId="2" fontId="7" fillId="0" borderId="13" xfId="53" applyNumberFormat="1" applyFont="1" applyBorder="1" applyAlignment="1">
      <alignment horizontal="center" vertical="center" wrapText="1"/>
      <protection/>
    </xf>
    <xf numFmtId="4" fontId="7" fillId="0" borderId="13" xfId="53" applyNumberFormat="1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vertical="center" wrapText="1"/>
      <protection/>
    </xf>
    <xf numFmtId="0" fontId="9" fillId="34" borderId="13" xfId="55" applyFont="1" applyFill="1" applyBorder="1" applyAlignment="1">
      <alignment vertical="center" wrapText="1"/>
      <protection/>
    </xf>
    <xf numFmtId="1" fontId="7" fillId="0" borderId="13" xfId="53" applyNumberFormat="1" applyFont="1" applyBorder="1" applyAlignment="1">
      <alignment horizontal="left" vertical="center" wrapText="1"/>
      <protection/>
    </xf>
    <xf numFmtId="1" fontId="7" fillId="0" borderId="13" xfId="53" applyNumberFormat="1" applyFont="1" applyBorder="1" applyAlignment="1">
      <alignment horizontal="center" vertical="center" wrapText="1"/>
      <protection/>
    </xf>
    <xf numFmtId="4" fontId="7" fillId="0" borderId="13" xfId="53" applyNumberFormat="1" applyFont="1" applyBorder="1" applyAlignment="1">
      <alignment horizontal="center" vertical="center"/>
      <protection/>
    </xf>
    <xf numFmtId="1" fontId="9" fillId="0" borderId="13" xfId="53" applyNumberFormat="1" applyFont="1" applyBorder="1" applyAlignment="1">
      <alignment horizontal="center" vertical="center" wrapText="1"/>
      <protection/>
    </xf>
    <xf numFmtId="4" fontId="9" fillId="0" borderId="13" xfId="53" applyNumberFormat="1" applyFont="1" applyBorder="1" applyAlignment="1">
      <alignment horizontal="center" vertical="center"/>
      <protection/>
    </xf>
    <xf numFmtId="1" fontId="9" fillId="0" borderId="13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49" fontId="7" fillId="0" borderId="13" xfId="53" applyNumberFormat="1" applyFont="1" applyBorder="1" applyAlignment="1">
      <alignment horizontal="left" vertical="center" wrapText="1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9" fillId="34" borderId="13" xfId="53" applyNumberFormat="1" applyFont="1" applyFill="1" applyBorder="1" applyAlignment="1">
      <alignment horizontal="left" vertical="center" wrapText="1"/>
      <protection/>
    </xf>
    <xf numFmtId="49" fontId="9" fillId="0" borderId="13" xfId="53" applyNumberFormat="1" applyFont="1" applyBorder="1" applyAlignment="1">
      <alignment horizontal="center" vertical="center" wrapText="1"/>
      <protection/>
    </xf>
    <xf numFmtId="49" fontId="9" fillId="0" borderId="13" xfId="53" applyNumberFormat="1" applyFont="1" applyBorder="1" applyAlignment="1">
      <alignment horizontal="left" vertical="center" wrapText="1"/>
      <protection/>
    </xf>
    <xf numFmtId="4" fontId="9" fillId="0" borderId="13" xfId="56" applyNumberFormat="1" applyFont="1" applyBorder="1" applyAlignment="1">
      <alignment horizontal="center" vertical="center" wrapText="1"/>
      <protection/>
    </xf>
    <xf numFmtId="164" fontId="6" fillId="0" borderId="0" xfId="53" applyNumberFormat="1" applyFont="1">
      <alignment/>
      <protection/>
    </xf>
    <xf numFmtId="2" fontId="7" fillId="34" borderId="12" xfId="53" applyNumberFormat="1" applyFont="1" applyFill="1" applyBorder="1" applyAlignment="1">
      <alignment horizontal="left" vertical="center" wrapText="1"/>
      <protection/>
    </xf>
    <xf numFmtId="2" fontId="7" fillId="34" borderId="12" xfId="53" applyNumberFormat="1" applyFont="1" applyFill="1" applyBorder="1" applyAlignment="1">
      <alignment horizontal="center" vertical="center" wrapText="1"/>
      <protection/>
    </xf>
    <xf numFmtId="2" fontId="7" fillId="34" borderId="13" xfId="53" applyNumberFormat="1" applyFont="1" applyFill="1" applyBorder="1" applyAlignment="1">
      <alignment vertical="center" wrapText="1"/>
      <protection/>
    </xf>
    <xf numFmtId="2" fontId="7" fillId="34" borderId="13" xfId="53" applyNumberFormat="1" applyFont="1" applyFill="1" applyBorder="1" applyAlignment="1">
      <alignment horizontal="center" vertical="center" wrapText="1"/>
      <protection/>
    </xf>
    <xf numFmtId="2" fontId="9" fillId="0" borderId="13" xfId="53" applyNumberFormat="1" applyFont="1" applyBorder="1" applyAlignment="1">
      <alignment horizontal="left" vertical="center" wrapText="1"/>
      <protection/>
    </xf>
    <xf numFmtId="164" fontId="9" fillId="0" borderId="0" xfId="53" applyNumberFormat="1" applyFont="1">
      <alignment/>
      <protection/>
    </xf>
    <xf numFmtId="0" fontId="7" fillId="34" borderId="13" xfId="53" applyFont="1" applyFill="1" applyBorder="1" applyAlignment="1">
      <alignment horizontal="left" vertical="center" wrapText="1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165" fontId="7" fillId="34" borderId="13" xfId="53" applyNumberFormat="1" applyFont="1" applyFill="1" applyBorder="1" applyAlignment="1">
      <alignment horizontal="center" vertical="center"/>
      <protection/>
    </xf>
    <xf numFmtId="2" fontId="7" fillId="35" borderId="11" xfId="53" applyNumberFormat="1" applyFont="1" applyFill="1" applyBorder="1" applyAlignment="1">
      <alignment horizontal="left" vertical="center" wrapText="1"/>
      <protection/>
    </xf>
    <xf numFmtId="2" fontId="7" fillId="35" borderId="11" xfId="53" applyNumberFormat="1" applyFont="1" applyFill="1" applyBorder="1" applyAlignment="1">
      <alignment horizontal="center" vertical="center" wrapText="1"/>
      <protection/>
    </xf>
    <xf numFmtId="4" fontId="7" fillId="35" borderId="11" xfId="53" applyNumberFormat="1" applyFont="1" applyFill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left" wrapText="1"/>
      <protection/>
    </xf>
    <xf numFmtId="0" fontId="7" fillId="0" borderId="0" xfId="56" applyFont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_4 - Расчеты по прогнозу 2013-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2</xdr:col>
      <xdr:colOff>1657350</xdr:colOff>
      <xdr:row>5</xdr:row>
      <xdr:rowOff>200025</xdr:rowOff>
    </xdr:to>
    <xdr:sp>
      <xdr:nvSpPr>
        <xdr:cNvPr id="1" name="Rectangle 3"/>
        <xdr:cNvSpPr>
          <a:spLocks/>
        </xdr:cNvSpPr>
      </xdr:nvSpPr>
      <xdr:spPr>
        <a:xfrm>
          <a:off x="4457700" y="57150"/>
          <a:ext cx="35242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tabSelected="1" zoomScale="80" zoomScaleNormal="80" zoomScaleSheetLayoutView="70" zoomScalePageLayoutView="0" workbookViewId="0" topLeftCell="A136">
      <selection activeCell="C146" sqref="C146"/>
    </sheetView>
  </sheetViews>
  <sheetFormatPr defaultColWidth="9.140625" defaultRowHeight="15"/>
  <cols>
    <col min="1" max="1" width="63.57421875" style="2" customWidth="1"/>
    <col min="2" max="2" width="31.28125" style="4" customWidth="1"/>
    <col min="3" max="3" width="26.140625" style="2" customWidth="1"/>
    <col min="4" max="4" width="13.421875" style="2" customWidth="1"/>
    <col min="5" max="5" width="12.8515625" style="2" customWidth="1"/>
    <col min="6" max="16384" width="9.140625" style="2" customWidth="1"/>
  </cols>
  <sheetData>
    <row r="1" spans="1:3" ht="20.25">
      <c r="A1" s="1"/>
      <c r="B1" s="1"/>
      <c r="C1" s="1"/>
    </row>
    <row r="6" ht="27.75" customHeight="1"/>
    <row r="7" spans="1:9" ht="15">
      <c r="A7" s="53" t="s">
        <v>256</v>
      </c>
      <c r="B7" s="53"/>
      <c r="C7" s="53"/>
      <c r="D7" s="3"/>
      <c r="E7" s="3"/>
      <c r="F7" s="3"/>
      <c r="G7" s="3"/>
      <c r="H7" s="3"/>
      <c r="I7" s="3"/>
    </row>
    <row r="8" spans="1:9" ht="15.75" customHeight="1">
      <c r="A8" s="53" t="s">
        <v>257</v>
      </c>
      <c r="B8" s="53"/>
      <c r="C8" s="53"/>
      <c r="D8" s="3"/>
      <c r="E8" s="3"/>
      <c r="F8" s="3"/>
      <c r="G8" s="3"/>
      <c r="H8" s="3"/>
      <c r="I8" s="3"/>
    </row>
    <row r="9" spans="1:9" ht="15">
      <c r="A9" s="53" t="s">
        <v>258</v>
      </c>
      <c r="B9" s="53"/>
      <c r="C9" s="53"/>
      <c r="D9" s="3"/>
      <c r="E9" s="3"/>
      <c r="F9" s="3"/>
      <c r="G9" s="3"/>
      <c r="H9" s="3"/>
      <c r="I9" s="3"/>
    </row>
    <row r="11" ht="15">
      <c r="C11" s="5" t="s">
        <v>58</v>
      </c>
    </row>
    <row r="12" spans="1:3" ht="18.75" customHeight="1">
      <c r="A12" s="6" t="s">
        <v>241</v>
      </c>
      <c r="B12" s="7" t="s">
        <v>242</v>
      </c>
      <c r="C12" s="6" t="s">
        <v>243</v>
      </c>
    </row>
    <row r="13" spans="1:5" s="12" customFormat="1" ht="31.5" customHeight="1">
      <c r="A13" s="8" t="s">
        <v>56</v>
      </c>
      <c r="B13" s="9" t="s">
        <v>57</v>
      </c>
      <c r="C13" s="10">
        <f>C14+C20+C25+C29+C34+C39+C49+C54+C57+C60</f>
        <v>891503310.2900001</v>
      </c>
      <c r="D13" s="11"/>
      <c r="E13" s="11"/>
    </row>
    <row r="14" spans="1:3" s="12" customFormat="1" ht="31.5" customHeight="1">
      <c r="A14" s="13" t="s">
        <v>55</v>
      </c>
      <c r="B14" s="14" t="s">
        <v>244</v>
      </c>
      <c r="C14" s="15">
        <f>SUM(C15:C19)</f>
        <v>617016805</v>
      </c>
    </row>
    <row r="15" spans="1:3" ht="78.75">
      <c r="A15" s="16" t="s">
        <v>53</v>
      </c>
      <c r="B15" s="17" t="s">
        <v>54</v>
      </c>
      <c r="C15" s="18">
        <f>1664197000*0.365</f>
        <v>607431905</v>
      </c>
    </row>
    <row r="16" spans="1:3" ht="105">
      <c r="A16" s="16" t="s">
        <v>51</v>
      </c>
      <c r="B16" s="17" t="s">
        <v>52</v>
      </c>
      <c r="C16" s="18">
        <f>4695000*0.365</f>
        <v>1713675</v>
      </c>
    </row>
    <row r="17" spans="1:3" ht="52.5">
      <c r="A17" s="16" t="s">
        <v>49</v>
      </c>
      <c r="B17" s="17" t="s">
        <v>50</v>
      </c>
      <c r="C17" s="18">
        <f>13191000*0.365</f>
        <v>4814715</v>
      </c>
    </row>
    <row r="18" spans="1:3" ht="92.25">
      <c r="A18" s="16" t="s">
        <v>47</v>
      </c>
      <c r="B18" s="17" t="s">
        <v>48</v>
      </c>
      <c r="C18" s="18">
        <f>574000*0.365</f>
        <v>209510</v>
      </c>
    </row>
    <row r="19" spans="1:3" ht="92.25">
      <c r="A19" s="16" t="s">
        <v>214</v>
      </c>
      <c r="B19" s="17" t="s">
        <v>46</v>
      </c>
      <c r="C19" s="18">
        <f>7800000*0.365</f>
        <v>2847000</v>
      </c>
    </row>
    <row r="20" spans="1:3" s="12" customFormat="1" ht="30.75">
      <c r="A20" s="19" t="s">
        <v>45</v>
      </c>
      <c r="B20" s="20" t="s">
        <v>245</v>
      </c>
      <c r="C20" s="21">
        <f>SUM(C21:C24)</f>
        <v>9588496.97</v>
      </c>
    </row>
    <row r="21" spans="1:3" ht="78.75">
      <c r="A21" s="22" t="s">
        <v>44</v>
      </c>
      <c r="B21" s="17" t="s">
        <v>250</v>
      </c>
      <c r="C21" s="18">
        <v>4720496.970000001</v>
      </c>
    </row>
    <row r="22" spans="1:3" ht="92.25">
      <c r="A22" s="22" t="s">
        <v>43</v>
      </c>
      <c r="B22" s="17" t="s">
        <v>251</v>
      </c>
      <c r="C22" s="18">
        <v>26000</v>
      </c>
    </row>
    <row r="23" spans="1:3" ht="78.75">
      <c r="A23" s="22" t="s">
        <v>42</v>
      </c>
      <c r="B23" s="17" t="s">
        <v>252</v>
      </c>
      <c r="C23" s="18">
        <v>5354000</v>
      </c>
    </row>
    <row r="24" spans="1:3" ht="78.75">
      <c r="A24" s="22" t="s">
        <v>41</v>
      </c>
      <c r="B24" s="17" t="s">
        <v>253</v>
      </c>
      <c r="C24" s="18">
        <v>-512000</v>
      </c>
    </row>
    <row r="25" spans="1:3" s="12" customFormat="1" ht="31.5" customHeight="1">
      <c r="A25" s="19" t="s">
        <v>40</v>
      </c>
      <c r="B25" s="20" t="s">
        <v>249</v>
      </c>
      <c r="C25" s="21">
        <f>SUM(C26:C28)</f>
        <v>72130000</v>
      </c>
    </row>
    <row r="26" spans="1:3" ht="52.5">
      <c r="A26" s="16" t="s">
        <v>38</v>
      </c>
      <c r="B26" s="17" t="s">
        <v>39</v>
      </c>
      <c r="C26" s="18">
        <f>290200000*0.15*56%</f>
        <v>24376800.000000004</v>
      </c>
    </row>
    <row r="27" spans="1:3" ht="66">
      <c r="A27" s="16" t="s">
        <v>36</v>
      </c>
      <c r="B27" s="17" t="s">
        <v>37</v>
      </c>
      <c r="C27" s="18">
        <f>290200000*0.15-C26</f>
        <v>19153199.999999996</v>
      </c>
    </row>
    <row r="28" spans="1:3" ht="52.5">
      <c r="A28" s="23" t="s">
        <v>34</v>
      </c>
      <c r="B28" s="17" t="s">
        <v>35</v>
      </c>
      <c r="C28" s="18">
        <v>28600000</v>
      </c>
    </row>
    <row r="29" spans="1:3" s="12" customFormat="1" ht="31.5" customHeight="1">
      <c r="A29" s="19" t="s">
        <v>21</v>
      </c>
      <c r="B29" s="20" t="s">
        <v>248</v>
      </c>
      <c r="C29" s="21">
        <f>SUM(C30:C33)</f>
        <v>120697182</v>
      </c>
    </row>
    <row r="30" spans="1:3" ht="52.5">
      <c r="A30" s="16" t="s">
        <v>32</v>
      </c>
      <c r="B30" s="17" t="s">
        <v>33</v>
      </c>
      <c r="C30" s="18">
        <v>43075000</v>
      </c>
    </row>
    <row r="31" spans="1:3" ht="39">
      <c r="A31" s="24" t="s">
        <v>239</v>
      </c>
      <c r="B31" s="17" t="s">
        <v>238</v>
      </c>
      <c r="C31" s="18">
        <v>55081182</v>
      </c>
    </row>
    <row r="32" spans="1:3" ht="52.5">
      <c r="A32" s="24" t="s">
        <v>30</v>
      </c>
      <c r="B32" s="17" t="s">
        <v>31</v>
      </c>
      <c r="C32" s="18">
        <v>12440000</v>
      </c>
    </row>
    <row r="33" spans="1:3" ht="52.5">
      <c r="A33" s="24" t="s">
        <v>28</v>
      </c>
      <c r="B33" s="17" t="s">
        <v>29</v>
      </c>
      <c r="C33" s="18">
        <v>10101000</v>
      </c>
    </row>
    <row r="34" spans="1:3" s="12" customFormat="1" ht="31.5" customHeight="1">
      <c r="A34" s="25" t="s">
        <v>26</v>
      </c>
      <c r="B34" s="26" t="s">
        <v>27</v>
      </c>
      <c r="C34" s="27">
        <f>SUM(C35:C38)</f>
        <v>17502800</v>
      </c>
    </row>
    <row r="35" spans="1:3" ht="52.5">
      <c r="A35" s="16" t="s">
        <v>24</v>
      </c>
      <c r="B35" s="28" t="s">
        <v>25</v>
      </c>
      <c r="C35" s="29">
        <v>15300000</v>
      </c>
    </row>
    <row r="36" spans="1:3" ht="52.5">
      <c r="A36" s="16" t="s">
        <v>22</v>
      </c>
      <c r="B36" s="28" t="s">
        <v>23</v>
      </c>
      <c r="C36" s="29">
        <v>1700000</v>
      </c>
    </row>
    <row r="37" spans="1:3" s="31" customFormat="1" ht="158.25">
      <c r="A37" s="30" t="s">
        <v>123</v>
      </c>
      <c r="B37" s="28" t="s">
        <v>134</v>
      </c>
      <c r="C37" s="29">
        <v>450000</v>
      </c>
    </row>
    <row r="38" spans="1:3" s="31" customFormat="1" ht="78.75">
      <c r="A38" s="30" t="s">
        <v>112</v>
      </c>
      <c r="B38" s="28" t="s">
        <v>153</v>
      </c>
      <c r="C38" s="29">
        <v>52800</v>
      </c>
    </row>
    <row r="39" spans="1:3" s="12" customFormat="1" ht="30.75">
      <c r="A39" s="32" t="s">
        <v>19</v>
      </c>
      <c r="B39" s="33" t="s">
        <v>20</v>
      </c>
      <c r="C39" s="27">
        <f>SUM(C40:C48)</f>
        <v>45542619.1</v>
      </c>
    </row>
    <row r="40" spans="1:3" s="31" customFormat="1" ht="39">
      <c r="A40" s="34" t="s">
        <v>111</v>
      </c>
      <c r="B40" s="35" t="s">
        <v>154</v>
      </c>
      <c r="C40" s="29">
        <v>1500000</v>
      </c>
    </row>
    <row r="41" spans="1:3" s="31" customFormat="1" ht="78.75">
      <c r="A41" s="36" t="s">
        <v>122</v>
      </c>
      <c r="B41" s="35" t="s">
        <v>136</v>
      </c>
      <c r="C41" s="29">
        <v>17101610.42</v>
      </c>
    </row>
    <row r="42" spans="1:3" s="31" customFormat="1" ht="66">
      <c r="A42" s="36" t="s">
        <v>121</v>
      </c>
      <c r="B42" s="35" t="s">
        <v>137</v>
      </c>
      <c r="C42" s="29">
        <v>245389</v>
      </c>
    </row>
    <row r="43" spans="1:3" s="31" customFormat="1" ht="52.5">
      <c r="A43" s="36" t="s">
        <v>120</v>
      </c>
      <c r="B43" s="35" t="s">
        <v>138</v>
      </c>
      <c r="C43" s="29">
        <v>9516806.97</v>
      </c>
    </row>
    <row r="44" spans="1:3" s="31" customFormat="1" ht="52.5">
      <c r="A44" s="36" t="s">
        <v>119</v>
      </c>
      <c r="B44" s="35" t="s">
        <v>139</v>
      </c>
      <c r="C44" s="29">
        <v>1556500.2</v>
      </c>
    </row>
    <row r="45" spans="1:3" s="31" customFormat="1" ht="66">
      <c r="A45" s="36" t="s">
        <v>110</v>
      </c>
      <c r="B45" s="35" t="s">
        <v>155</v>
      </c>
      <c r="C45" s="29">
        <v>12118600</v>
      </c>
    </row>
    <row r="46" spans="1:3" s="31" customFormat="1" ht="66">
      <c r="A46" s="36" t="s">
        <v>109</v>
      </c>
      <c r="B46" s="35" t="s">
        <v>156</v>
      </c>
      <c r="C46" s="29">
        <v>52800</v>
      </c>
    </row>
    <row r="47" spans="1:3" s="31" customFormat="1" ht="78.75">
      <c r="A47" s="36" t="s">
        <v>118</v>
      </c>
      <c r="B47" s="35" t="s">
        <v>140</v>
      </c>
      <c r="C47" s="29">
        <v>1443069.96</v>
      </c>
    </row>
    <row r="48" spans="1:3" s="31" customFormat="1" ht="92.25">
      <c r="A48" s="36" t="s">
        <v>222</v>
      </c>
      <c r="B48" s="35" t="s">
        <v>202</v>
      </c>
      <c r="C48" s="29">
        <v>2007842.55</v>
      </c>
    </row>
    <row r="49" spans="1:3" s="12" customFormat="1" ht="31.5" customHeight="1">
      <c r="A49" s="32" t="s">
        <v>18</v>
      </c>
      <c r="B49" s="33" t="s">
        <v>246</v>
      </c>
      <c r="C49" s="27">
        <f>SUM(C50:C53)</f>
        <v>2130000</v>
      </c>
    </row>
    <row r="50" spans="1:3" ht="52.5">
      <c r="A50" s="16" t="s">
        <v>128</v>
      </c>
      <c r="B50" s="35" t="s">
        <v>129</v>
      </c>
      <c r="C50" s="29">
        <v>330000</v>
      </c>
    </row>
    <row r="51" spans="1:3" ht="39">
      <c r="A51" s="16" t="s">
        <v>232</v>
      </c>
      <c r="B51" s="35" t="s">
        <v>130</v>
      </c>
      <c r="C51" s="29">
        <v>300000</v>
      </c>
    </row>
    <row r="52" spans="1:3" ht="39">
      <c r="A52" s="16" t="s">
        <v>127</v>
      </c>
      <c r="B52" s="35" t="s">
        <v>131</v>
      </c>
      <c r="C52" s="29">
        <v>720000</v>
      </c>
    </row>
    <row r="53" spans="1:3" ht="39">
      <c r="A53" s="16" t="s">
        <v>126</v>
      </c>
      <c r="B53" s="35" t="s">
        <v>132</v>
      </c>
      <c r="C53" s="29">
        <v>780000</v>
      </c>
    </row>
    <row r="54" spans="1:3" s="12" customFormat="1" ht="30.75">
      <c r="A54" s="32" t="s">
        <v>16</v>
      </c>
      <c r="B54" s="33" t="s">
        <v>17</v>
      </c>
      <c r="C54" s="27">
        <f>SUM(C55:C56)</f>
        <v>227590</v>
      </c>
    </row>
    <row r="55" spans="1:3" ht="26.25">
      <c r="A55" s="16" t="s">
        <v>105</v>
      </c>
      <c r="B55" s="35" t="s">
        <v>152</v>
      </c>
      <c r="C55" s="29">
        <v>148790</v>
      </c>
    </row>
    <row r="56" spans="1:3" ht="26.25">
      <c r="A56" s="16" t="s">
        <v>105</v>
      </c>
      <c r="B56" s="35" t="s">
        <v>161</v>
      </c>
      <c r="C56" s="29">
        <v>78800</v>
      </c>
    </row>
    <row r="57" spans="1:3" s="12" customFormat="1" ht="30.75">
      <c r="A57" s="32" t="s">
        <v>15</v>
      </c>
      <c r="B57" s="33" t="s">
        <v>247</v>
      </c>
      <c r="C57" s="27">
        <f>SUM(C58:C59)</f>
        <v>3461366.2800000003</v>
      </c>
    </row>
    <row r="58" spans="1:3" s="31" customFormat="1" ht="39">
      <c r="A58" s="36" t="s">
        <v>117</v>
      </c>
      <c r="B58" s="35" t="s">
        <v>141</v>
      </c>
      <c r="C58" s="29">
        <v>2839235.98</v>
      </c>
    </row>
    <row r="59" spans="1:3" s="31" customFormat="1" ht="39">
      <c r="A59" s="16" t="s">
        <v>116</v>
      </c>
      <c r="B59" s="35" t="s">
        <v>142</v>
      </c>
      <c r="C59" s="29">
        <v>622130.3</v>
      </c>
    </row>
    <row r="60" spans="1:3" s="12" customFormat="1" ht="31.5" customHeight="1">
      <c r="A60" s="32" t="s">
        <v>13</v>
      </c>
      <c r="B60" s="33" t="s">
        <v>14</v>
      </c>
      <c r="C60" s="27">
        <f>SUM(C61:C122)</f>
        <v>3206450.94</v>
      </c>
    </row>
    <row r="61" spans="1:3" ht="92.25">
      <c r="A61" s="16" t="s">
        <v>97</v>
      </c>
      <c r="B61" s="35" t="s">
        <v>143</v>
      </c>
      <c r="C61" s="29">
        <v>39220</v>
      </c>
    </row>
    <row r="62" spans="1:3" ht="92.25">
      <c r="A62" s="16" t="s">
        <v>97</v>
      </c>
      <c r="B62" s="35" t="s">
        <v>168</v>
      </c>
      <c r="C62" s="29">
        <v>4120</v>
      </c>
    </row>
    <row r="63" spans="1:3" ht="66">
      <c r="A63" s="16" t="s">
        <v>96</v>
      </c>
      <c r="B63" s="35" t="s">
        <v>169</v>
      </c>
      <c r="C63" s="29">
        <v>3330</v>
      </c>
    </row>
    <row r="64" spans="1:3" ht="66">
      <c r="A64" s="16" t="s">
        <v>95</v>
      </c>
      <c r="B64" s="35" t="s">
        <v>204</v>
      </c>
      <c r="C64" s="29">
        <v>1000</v>
      </c>
    </row>
    <row r="65" spans="1:3" ht="66">
      <c r="A65" s="16" t="s">
        <v>95</v>
      </c>
      <c r="B65" s="35" t="s">
        <v>170</v>
      </c>
      <c r="C65" s="29">
        <v>12530</v>
      </c>
    </row>
    <row r="66" spans="1:3" ht="132">
      <c r="A66" s="16" t="s">
        <v>94</v>
      </c>
      <c r="B66" s="35" t="s">
        <v>171</v>
      </c>
      <c r="C66" s="37">
        <v>8680</v>
      </c>
    </row>
    <row r="67" spans="1:3" ht="105">
      <c r="A67" s="16" t="s">
        <v>93</v>
      </c>
      <c r="B67" s="35" t="s">
        <v>172</v>
      </c>
      <c r="C67" s="29">
        <v>66500</v>
      </c>
    </row>
    <row r="68" spans="1:3" ht="92.25">
      <c r="A68" s="16" t="s">
        <v>114</v>
      </c>
      <c r="B68" s="35" t="s">
        <v>205</v>
      </c>
      <c r="C68" s="29">
        <v>500</v>
      </c>
    </row>
    <row r="69" spans="1:3" ht="132">
      <c r="A69" s="16" t="s">
        <v>92</v>
      </c>
      <c r="B69" s="35" t="s">
        <v>173</v>
      </c>
      <c r="C69" s="29">
        <v>12360</v>
      </c>
    </row>
    <row r="70" spans="1:3" ht="78.75">
      <c r="A70" s="16" t="s">
        <v>91</v>
      </c>
      <c r="B70" s="35" t="s">
        <v>144</v>
      </c>
      <c r="C70" s="29">
        <v>16700</v>
      </c>
    </row>
    <row r="71" spans="1:3" ht="78.75">
      <c r="A71" s="16" t="s">
        <v>91</v>
      </c>
      <c r="B71" s="35" t="s">
        <v>174</v>
      </c>
      <c r="C71" s="29">
        <v>230640</v>
      </c>
    </row>
    <row r="72" spans="1:3" ht="78.75">
      <c r="A72" s="16" t="s">
        <v>90</v>
      </c>
      <c r="B72" s="35" t="s">
        <v>145</v>
      </c>
      <c r="C72" s="29">
        <v>26800</v>
      </c>
    </row>
    <row r="73" spans="1:3" ht="78.75">
      <c r="A73" s="16" t="s">
        <v>90</v>
      </c>
      <c r="B73" s="35" t="s">
        <v>206</v>
      </c>
      <c r="C73" s="29">
        <v>1670</v>
      </c>
    </row>
    <row r="74" spans="1:3" ht="66">
      <c r="A74" s="16" t="s">
        <v>89</v>
      </c>
      <c r="B74" s="35" t="s">
        <v>146</v>
      </c>
      <c r="C74" s="29">
        <v>750</v>
      </c>
    </row>
    <row r="75" spans="1:3" ht="66">
      <c r="A75" s="16" t="s">
        <v>89</v>
      </c>
      <c r="B75" s="35" t="s">
        <v>175</v>
      </c>
      <c r="C75" s="29">
        <v>6300</v>
      </c>
    </row>
    <row r="76" spans="1:3" ht="78.75">
      <c r="A76" s="16" t="s">
        <v>88</v>
      </c>
      <c r="B76" s="35" t="s">
        <v>176</v>
      </c>
      <c r="C76" s="37">
        <v>34850</v>
      </c>
    </row>
    <row r="77" spans="1:3" ht="66">
      <c r="A77" s="16" t="s">
        <v>87</v>
      </c>
      <c r="B77" s="35" t="s">
        <v>147</v>
      </c>
      <c r="C77" s="37">
        <v>2000</v>
      </c>
    </row>
    <row r="78" spans="1:3" ht="66">
      <c r="A78" s="16" t="s">
        <v>87</v>
      </c>
      <c r="B78" s="35" t="s">
        <v>177</v>
      </c>
      <c r="C78" s="37">
        <v>39010</v>
      </c>
    </row>
    <row r="79" spans="1:3" ht="66">
      <c r="A79" s="16" t="s">
        <v>86</v>
      </c>
      <c r="B79" s="35" t="s">
        <v>208</v>
      </c>
      <c r="C79" s="37">
        <v>21110</v>
      </c>
    </row>
    <row r="80" spans="1:3" ht="92.25">
      <c r="A80" s="16" t="s">
        <v>213</v>
      </c>
      <c r="B80" s="35" t="s">
        <v>212</v>
      </c>
      <c r="C80" s="37">
        <v>16670</v>
      </c>
    </row>
    <row r="81" spans="1:3" ht="92.25">
      <c r="A81" s="16" t="s">
        <v>85</v>
      </c>
      <c r="B81" s="35" t="s">
        <v>207</v>
      </c>
      <c r="C81" s="37">
        <v>1000</v>
      </c>
    </row>
    <row r="82" spans="1:3" ht="78.75">
      <c r="A82" s="16" t="s">
        <v>84</v>
      </c>
      <c r="B82" s="35" t="s">
        <v>178</v>
      </c>
      <c r="C82" s="37">
        <v>226670</v>
      </c>
    </row>
    <row r="83" spans="1:3" ht="66">
      <c r="A83" s="16" t="s">
        <v>234</v>
      </c>
      <c r="B83" s="35" t="s">
        <v>233</v>
      </c>
      <c r="C83" s="37">
        <v>12500</v>
      </c>
    </row>
    <row r="84" spans="1:3" ht="52.5">
      <c r="A84" s="16" t="s">
        <v>83</v>
      </c>
      <c r="B84" s="35" t="s">
        <v>148</v>
      </c>
      <c r="C84" s="37">
        <v>1240</v>
      </c>
    </row>
    <row r="85" spans="1:3" ht="52.5">
      <c r="A85" s="16" t="s">
        <v>83</v>
      </c>
      <c r="B85" s="35" t="s">
        <v>179</v>
      </c>
      <c r="C85" s="37">
        <v>9340</v>
      </c>
    </row>
    <row r="86" spans="1:3" ht="92.25">
      <c r="A86" s="16" t="s">
        <v>82</v>
      </c>
      <c r="B86" s="35" t="s">
        <v>180</v>
      </c>
      <c r="C86" s="29">
        <v>65500</v>
      </c>
    </row>
    <row r="87" spans="1:3" ht="78.75">
      <c r="A87" s="16" t="s">
        <v>81</v>
      </c>
      <c r="B87" s="35" t="s">
        <v>209</v>
      </c>
      <c r="C87" s="29">
        <v>830</v>
      </c>
    </row>
    <row r="88" spans="1:3" ht="66">
      <c r="A88" s="36" t="s">
        <v>80</v>
      </c>
      <c r="B88" s="35" t="s">
        <v>181</v>
      </c>
      <c r="C88" s="29">
        <v>13000</v>
      </c>
    </row>
    <row r="89" spans="1:3" ht="92.25">
      <c r="A89" s="36" t="s">
        <v>79</v>
      </c>
      <c r="B89" s="35" t="s">
        <v>210</v>
      </c>
      <c r="C89" s="37">
        <v>1530</v>
      </c>
    </row>
    <row r="90" spans="1:3" ht="92.25">
      <c r="A90" s="36" t="s">
        <v>78</v>
      </c>
      <c r="B90" s="35" t="s">
        <v>182</v>
      </c>
      <c r="C90" s="29">
        <v>529810</v>
      </c>
    </row>
    <row r="91" spans="1:3" ht="78.75">
      <c r="A91" s="36" t="s">
        <v>77</v>
      </c>
      <c r="B91" s="35" t="s">
        <v>211</v>
      </c>
      <c r="C91" s="29">
        <v>330</v>
      </c>
    </row>
    <row r="92" spans="1:3" ht="78.75">
      <c r="A92" s="36" t="s">
        <v>76</v>
      </c>
      <c r="B92" s="35" t="s">
        <v>183</v>
      </c>
      <c r="C92" s="37">
        <v>50690</v>
      </c>
    </row>
    <row r="93" spans="1:3" ht="105">
      <c r="A93" s="36" t="s">
        <v>226</v>
      </c>
      <c r="B93" s="35" t="s">
        <v>184</v>
      </c>
      <c r="C93" s="29">
        <v>9730</v>
      </c>
    </row>
    <row r="94" spans="1:3" ht="105">
      <c r="A94" s="36" t="s">
        <v>75</v>
      </c>
      <c r="B94" s="35" t="s">
        <v>185</v>
      </c>
      <c r="C94" s="29">
        <v>6710</v>
      </c>
    </row>
    <row r="95" spans="1:3" ht="144.75">
      <c r="A95" s="36" t="s">
        <v>74</v>
      </c>
      <c r="B95" s="35" t="s">
        <v>186</v>
      </c>
      <c r="C95" s="37">
        <v>80000</v>
      </c>
    </row>
    <row r="96" spans="1:3" ht="92.25">
      <c r="A96" s="36" t="s">
        <v>73</v>
      </c>
      <c r="B96" s="35" t="s">
        <v>187</v>
      </c>
      <c r="C96" s="37">
        <v>14670</v>
      </c>
    </row>
    <row r="97" spans="1:3" ht="92.25">
      <c r="A97" s="36" t="s">
        <v>72</v>
      </c>
      <c r="B97" s="35" t="s">
        <v>188</v>
      </c>
      <c r="C97" s="37">
        <v>4430</v>
      </c>
    </row>
    <row r="98" spans="1:3" ht="105">
      <c r="A98" s="36" t="s">
        <v>71</v>
      </c>
      <c r="B98" s="35" t="s">
        <v>189</v>
      </c>
      <c r="C98" s="29">
        <v>2730</v>
      </c>
    </row>
    <row r="99" spans="1:3" ht="66">
      <c r="A99" s="36" t="s">
        <v>70</v>
      </c>
      <c r="B99" s="35" t="s">
        <v>190</v>
      </c>
      <c r="C99" s="29">
        <v>330</v>
      </c>
    </row>
    <row r="100" spans="1:3" ht="132">
      <c r="A100" s="36" t="s">
        <v>69</v>
      </c>
      <c r="B100" s="35" t="s">
        <v>167</v>
      </c>
      <c r="C100" s="37">
        <v>18380</v>
      </c>
    </row>
    <row r="101" spans="1:3" ht="132">
      <c r="A101" s="36" t="s">
        <v>69</v>
      </c>
      <c r="B101" s="35" t="s">
        <v>191</v>
      </c>
      <c r="C101" s="29">
        <v>118410</v>
      </c>
    </row>
    <row r="102" spans="1:3" ht="66">
      <c r="A102" s="36" t="s">
        <v>236</v>
      </c>
      <c r="B102" s="35" t="s">
        <v>235</v>
      </c>
      <c r="C102" s="29">
        <v>1500</v>
      </c>
    </row>
    <row r="103" spans="1:3" ht="92.25">
      <c r="A103" s="36" t="s">
        <v>68</v>
      </c>
      <c r="B103" s="35" t="s">
        <v>192</v>
      </c>
      <c r="C103" s="37">
        <v>6680</v>
      </c>
    </row>
    <row r="104" spans="1:3" ht="66">
      <c r="A104" s="36" t="s">
        <v>67</v>
      </c>
      <c r="B104" s="35" t="s">
        <v>193</v>
      </c>
      <c r="C104" s="37">
        <v>30690</v>
      </c>
    </row>
    <row r="105" spans="1:3" ht="105">
      <c r="A105" s="36" t="s">
        <v>227</v>
      </c>
      <c r="B105" s="35" t="s">
        <v>223</v>
      </c>
      <c r="C105" s="37">
        <v>6670</v>
      </c>
    </row>
    <row r="106" spans="1:3" ht="118.5">
      <c r="A106" s="36" t="s">
        <v>66</v>
      </c>
      <c r="B106" s="35" t="s">
        <v>237</v>
      </c>
      <c r="C106" s="37">
        <v>96</v>
      </c>
    </row>
    <row r="107" spans="1:3" ht="118.5">
      <c r="A107" s="36" t="s">
        <v>66</v>
      </c>
      <c r="B107" s="35" t="s">
        <v>194</v>
      </c>
      <c r="C107" s="18">
        <v>7500</v>
      </c>
    </row>
    <row r="108" spans="1:3" ht="66">
      <c r="A108" s="16" t="s">
        <v>65</v>
      </c>
      <c r="B108" s="35" t="s">
        <v>149</v>
      </c>
      <c r="C108" s="37">
        <v>1700</v>
      </c>
    </row>
    <row r="109" spans="1:3" ht="66">
      <c r="A109" s="16" t="s">
        <v>65</v>
      </c>
      <c r="B109" s="35" t="s">
        <v>195</v>
      </c>
      <c r="C109" s="37">
        <v>1930</v>
      </c>
    </row>
    <row r="110" spans="1:3" ht="78.75">
      <c r="A110" s="16" t="s">
        <v>228</v>
      </c>
      <c r="B110" s="35" t="s">
        <v>224</v>
      </c>
      <c r="C110" s="37">
        <v>3330</v>
      </c>
    </row>
    <row r="111" spans="1:3" ht="78.75">
      <c r="A111" s="16" t="s">
        <v>64</v>
      </c>
      <c r="B111" s="35" t="s">
        <v>196</v>
      </c>
      <c r="C111" s="37">
        <v>43330</v>
      </c>
    </row>
    <row r="112" spans="1:3" ht="184.5">
      <c r="A112" s="16" t="s">
        <v>63</v>
      </c>
      <c r="B112" s="35" t="s">
        <v>197</v>
      </c>
      <c r="C112" s="37">
        <v>1000</v>
      </c>
    </row>
    <row r="113" spans="1:3" ht="92.25">
      <c r="A113" s="16" t="s">
        <v>62</v>
      </c>
      <c r="B113" s="35" t="s">
        <v>198</v>
      </c>
      <c r="C113" s="37">
        <v>330</v>
      </c>
    </row>
    <row r="114" spans="1:3" ht="92.25">
      <c r="A114" s="16" t="s">
        <v>229</v>
      </c>
      <c r="B114" s="35" t="s">
        <v>225</v>
      </c>
      <c r="C114" s="37">
        <v>15000</v>
      </c>
    </row>
    <row r="115" spans="1:3" ht="78.75">
      <c r="A115" s="16" t="s">
        <v>61</v>
      </c>
      <c r="B115" s="35" t="s">
        <v>150</v>
      </c>
      <c r="C115" s="37">
        <v>4100</v>
      </c>
    </row>
    <row r="116" spans="1:3" ht="78.75">
      <c r="A116" s="16" t="s">
        <v>61</v>
      </c>
      <c r="B116" s="35" t="s">
        <v>199</v>
      </c>
      <c r="C116" s="37">
        <v>1070</v>
      </c>
    </row>
    <row r="117" spans="1:3" ht="78.75">
      <c r="A117" s="16" t="s">
        <v>60</v>
      </c>
      <c r="B117" s="35" t="s">
        <v>200</v>
      </c>
      <c r="C117" s="37">
        <v>663640</v>
      </c>
    </row>
    <row r="118" spans="1:3" ht="66">
      <c r="A118" s="16" t="s">
        <v>59</v>
      </c>
      <c r="B118" s="35" t="s">
        <v>151</v>
      </c>
      <c r="C118" s="37">
        <v>33800</v>
      </c>
    </row>
    <row r="119" spans="1:3" ht="66">
      <c r="A119" s="36" t="s">
        <v>59</v>
      </c>
      <c r="B119" s="35" t="s">
        <v>201</v>
      </c>
      <c r="C119" s="37">
        <v>39860</v>
      </c>
    </row>
    <row r="120" spans="1:3" s="31" customFormat="1" ht="66">
      <c r="A120" s="16" t="s">
        <v>230</v>
      </c>
      <c r="B120" s="35" t="s">
        <v>231</v>
      </c>
      <c r="C120" s="37">
        <v>39454.94</v>
      </c>
    </row>
    <row r="121" spans="1:3" s="31" customFormat="1" ht="52.5">
      <c r="A121" s="36" t="s">
        <v>221</v>
      </c>
      <c r="B121" s="35" t="s">
        <v>135</v>
      </c>
      <c r="C121" s="37">
        <v>1000</v>
      </c>
    </row>
    <row r="122" spans="1:3" s="31" customFormat="1" ht="52.5">
      <c r="A122" s="36" t="s">
        <v>108</v>
      </c>
      <c r="B122" s="35" t="s">
        <v>157</v>
      </c>
      <c r="C122" s="29">
        <v>591200</v>
      </c>
    </row>
    <row r="123" spans="1:5" ht="31.5" customHeight="1">
      <c r="A123" s="8" t="s">
        <v>12</v>
      </c>
      <c r="B123" s="9" t="s">
        <v>218</v>
      </c>
      <c r="C123" s="10">
        <f>C124</f>
        <v>1922188304.92</v>
      </c>
      <c r="D123" s="38"/>
      <c r="E123" s="38"/>
    </row>
    <row r="124" spans="1:5" ht="46.5">
      <c r="A124" s="39" t="s">
        <v>11</v>
      </c>
      <c r="B124" s="40" t="s">
        <v>217</v>
      </c>
      <c r="C124" s="15">
        <f>C125+C127+C134+C144</f>
        <v>1922188304.92</v>
      </c>
      <c r="D124" s="38"/>
      <c r="E124" s="38"/>
    </row>
    <row r="125" spans="1:5" ht="30.75">
      <c r="A125" s="41" t="s">
        <v>10</v>
      </c>
      <c r="B125" s="42" t="s">
        <v>254</v>
      </c>
      <c r="C125" s="21">
        <f>C126</f>
        <v>312318981.82</v>
      </c>
      <c r="D125" s="38"/>
      <c r="E125" s="38"/>
    </row>
    <row r="126" spans="1:5" s="31" customFormat="1" ht="39">
      <c r="A126" s="43" t="s">
        <v>125</v>
      </c>
      <c r="B126" s="17" t="s">
        <v>216</v>
      </c>
      <c r="C126" s="18">
        <v>312318981.82</v>
      </c>
      <c r="D126" s="44"/>
      <c r="E126" s="44"/>
    </row>
    <row r="127" spans="1:5" ht="30.75">
      <c r="A127" s="41" t="s">
        <v>9</v>
      </c>
      <c r="B127" s="42" t="s">
        <v>215</v>
      </c>
      <c r="C127" s="21">
        <f>SUM(C128:C133)</f>
        <v>334479750.87</v>
      </c>
      <c r="D127" s="38"/>
      <c r="E127" s="38"/>
    </row>
    <row r="128" spans="1:5" s="31" customFormat="1" ht="52.5">
      <c r="A128" s="43" t="s">
        <v>104</v>
      </c>
      <c r="B128" s="17" t="s">
        <v>8</v>
      </c>
      <c r="C128" s="18">
        <v>59324000.94</v>
      </c>
      <c r="D128" s="44"/>
      <c r="E128" s="44"/>
    </row>
    <row r="129" spans="1:5" s="31" customFormat="1" ht="52.5">
      <c r="A129" s="43" t="s">
        <v>103</v>
      </c>
      <c r="B129" s="17" t="s">
        <v>7</v>
      </c>
      <c r="C129" s="18">
        <v>4666444.46</v>
      </c>
      <c r="D129" s="44"/>
      <c r="E129" s="44"/>
    </row>
    <row r="130" spans="1:5" s="31" customFormat="1" ht="26.25">
      <c r="A130" s="43" t="s">
        <v>240</v>
      </c>
      <c r="B130" s="17" t="s">
        <v>203</v>
      </c>
      <c r="C130" s="18">
        <v>112193.07</v>
      </c>
      <c r="D130" s="44"/>
      <c r="E130" s="44"/>
    </row>
    <row r="131" spans="1:5" s="31" customFormat="1" ht="26.25">
      <c r="A131" s="43" t="s">
        <v>106</v>
      </c>
      <c r="B131" s="17" t="s">
        <v>6</v>
      </c>
      <c r="C131" s="18">
        <v>34879905</v>
      </c>
      <c r="D131" s="44"/>
      <c r="E131" s="44"/>
    </row>
    <row r="132" spans="1:5" s="31" customFormat="1" ht="12.75">
      <c r="A132" s="43" t="s">
        <v>107</v>
      </c>
      <c r="B132" s="17" t="s">
        <v>133</v>
      </c>
      <c r="C132" s="18">
        <v>232801480.5</v>
      </c>
      <c r="D132" s="44"/>
      <c r="E132" s="44"/>
    </row>
    <row r="133" spans="1:5" s="31" customFormat="1" ht="12.75">
      <c r="A133" s="43" t="s">
        <v>107</v>
      </c>
      <c r="B133" s="17" t="s">
        <v>162</v>
      </c>
      <c r="C133" s="18">
        <f>34090.9+2661636</f>
        <v>2695726.9</v>
      </c>
      <c r="D133" s="44"/>
      <c r="E133" s="44"/>
    </row>
    <row r="134" spans="1:5" ht="30.75">
      <c r="A134" s="45" t="s">
        <v>5</v>
      </c>
      <c r="B134" s="46" t="s">
        <v>219</v>
      </c>
      <c r="C134" s="21">
        <f>SUM(C135:C143)</f>
        <v>1274964913.81</v>
      </c>
      <c r="D134" s="38"/>
      <c r="E134" s="38"/>
    </row>
    <row r="135" spans="1:5" s="31" customFormat="1" ht="26.25">
      <c r="A135" s="43" t="s">
        <v>102</v>
      </c>
      <c r="B135" s="17" t="s">
        <v>158</v>
      </c>
      <c r="C135" s="18">
        <f>7000+4509568+92032</f>
        <v>4608600</v>
      </c>
      <c r="D135" s="44"/>
      <c r="E135" s="44"/>
    </row>
    <row r="136" spans="1:5" ht="26.25">
      <c r="A136" s="43" t="s">
        <v>102</v>
      </c>
      <c r="B136" s="17" t="s">
        <v>160</v>
      </c>
      <c r="C136" s="18">
        <f>862873.95+70000</f>
        <v>932873.95</v>
      </c>
      <c r="D136" s="38"/>
      <c r="E136" s="38"/>
    </row>
    <row r="137" spans="1:5" ht="26.25">
      <c r="A137" s="43" t="s">
        <v>102</v>
      </c>
      <c r="B137" s="17" t="s">
        <v>163</v>
      </c>
      <c r="C137" s="18">
        <f>5369171.04+55181.74+16578241.66</f>
        <v>22002594.44</v>
      </c>
      <c r="D137" s="38"/>
      <c r="E137" s="38"/>
    </row>
    <row r="138" spans="1:5" s="31" customFormat="1" ht="65.25" customHeight="1">
      <c r="A138" s="43" t="s">
        <v>101</v>
      </c>
      <c r="B138" s="17" t="s">
        <v>4</v>
      </c>
      <c r="C138" s="18">
        <v>43856790</v>
      </c>
      <c r="D138" s="44"/>
      <c r="E138" s="44"/>
    </row>
    <row r="139" spans="1:5" s="31" customFormat="1" ht="52.5">
      <c r="A139" s="43" t="s">
        <v>115</v>
      </c>
      <c r="B139" s="17" t="s">
        <v>3</v>
      </c>
      <c r="C139" s="18">
        <v>3580362.69</v>
      </c>
      <c r="D139" s="44"/>
      <c r="E139" s="44"/>
    </row>
    <row r="140" spans="1:5" s="31" customFormat="1" ht="52.5">
      <c r="A140" s="43" t="s">
        <v>113</v>
      </c>
      <c r="B140" s="17" t="s">
        <v>2</v>
      </c>
      <c r="C140" s="18">
        <v>12484.63</v>
      </c>
      <c r="D140" s="44"/>
      <c r="E140" s="44"/>
    </row>
    <row r="141" spans="1:5" s="31" customFormat="1" ht="52.5">
      <c r="A141" s="43" t="s">
        <v>100</v>
      </c>
      <c r="B141" s="17" t="s">
        <v>164</v>
      </c>
      <c r="C141" s="18">
        <v>50087040</v>
      </c>
      <c r="D141" s="44"/>
      <c r="E141" s="44"/>
    </row>
    <row r="142" spans="1:5" s="31" customFormat="1" ht="12.75">
      <c r="A142" s="43" t="s">
        <v>124</v>
      </c>
      <c r="B142" s="17" t="s">
        <v>1</v>
      </c>
      <c r="C142" s="18">
        <v>16068168.1</v>
      </c>
      <c r="D142" s="44"/>
      <c r="E142" s="44"/>
    </row>
    <row r="143" spans="1:5" s="31" customFormat="1" ht="12.75">
      <c r="A143" s="43" t="s">
        <v>99</v>
      </c>
      <c r="B143" s="17" t="s">
        <v>165</v>
      </c>
      <c r="C143" s="18">
        <v>1133816000</v>
      </c>
      <c r="D143" s="44"/>
      <c r="E143" s="44"/>
    </row>
    <row r="144" spans="1:5" ht="31.5" customHeight="1">
      <c r="A144" s="45" t="s">
        <v>0</v>
      </c>
      <c r="B144" s="47" t="s">
        <v>220</v>
      </c>
      <c r="C144" s="21">
        <f>SUM(C145:C146)</f>
        <v>424658.42000000004</v>
      </c>
      <c r="D144" s="38"/>
      <c r="E144" s="38"/>
    </row>
    <row r="145" spans="1:5" s="31" customFormat="1" ht="26.25">
      <c r="A145" s="43" t="s">
        <v>98</v>
      </c>
      <c r="B145" s="17" t="s">
        <v>159</v>
      </c>
      <c r="C145" s="18">
        <f>51273.4+370814.71</f>
        <v>422088.11000000004</v>
      </c>
      <c r="D145" s="44"/>
      <c r="E145" s="44"/>
    </row>
    <row r="146" spans="1:5" ht="26.25">
      <c r="A146" s="43" t="s">
        <v>98</v>
      </c>
      <c r="B146" s="17" t="s">
        <v>166</v>
      </c>
      <c r="C146" s="18">
        <v>2570.31</v>
      </c>
      <c r="D146" s="38"/>
      <c r="E146" s="38"/>
    </row>
    <row r="147" spans="1:5" ht="31.5" customHeight="1">
      <c r="A147" s="48" t="s">
        <v>255</v>
      </c>
      <c r="B147" s="49"/>
      <c r="C147" s="50">
        <f>C13+C123</f>
        <v>2813691615.21</v>
      </c>
      <c r="D147" s="38"/>
      <c r="E147" s="38"/>
    </row>
    <row r="148" ht="15">
      <c r="C148" s="38"/>
    </row>
    <row r="149" spans="1:3" ht="21">
      <c r="A149" s="51"/>
      <c r="B149" s="52"/>
      <c r="C149" s="38"/>
    </row>
  </sheetData>
  <sheetProtection/>
  <mergeCells count="3">
    <mergeCell ref="A7:C7"/>
    <mergeCell ref="A8:C8"/>
    <mergeCell ref="A9:C9"/>
  </mergeCells>
  <printOptions horizontalCentered="1"/>
  <pageMargins left="0.7874015748031497" right="0.3937007874015748" top="0.6299212598425197" bottom="0.2755905511811024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Бардачева Ольга</cp:lastModifiedBy>
  <cp:lastPrinted>2022-12-15T06:04:20Z</cp:lastPrinted>
  <dcterms:created xsi:type="dcterms:W3CDTF">2015-06-05T18:19:34Z</dcterms:created>
  <dcterms:modified xsi:type="dcterms:W3CDTF">2022-12-19T08:22:57Z</dcterms:modified>
  <cp:category/>
  <cp:version/>
  <cp:contentType/>
  <cp:contentStatus/>
</cp:coreProperties>
</file>